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445" windowHeight="6225" activeTab="0"/>
  </bookViews>
  <sheets>
    <sheet name="NEM 2014" sheetId="1" r:id="rId1"/>
  </sheets>
  <definedNames>
    <definedName name="ZZZZD">#REF!</definedName>
    <definedName name="ZZZZZ">#REF!</definedName>
  </definedNames>
  <calcPr fullCalcOnLoad="1"/>
</workbook>
</file>

<file path=xl/sharedStrings.xml><?xml version="1.0" encoding="utf-8"?>
<sst xmlns="http://schemas.openxmlformats.org/spreadsheetml/2006/main" count="31" uniqueCount="24">
  <si>
    <t>Výpočet výše nemocenského</t>
  </si>
  <si>
    <t xml:space="preserve">Počet kalendářních dnů pro náhradu mzdy  </t>
  </si>
  <si>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</si>
  <si>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</si>
  <si>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</si>
  <si>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</si>
  <si>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</si>
  <si>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</si>
  <si>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</si>
  <si>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</si>
  <si>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NEMOCENSKÉ celkem</t>
  </si>
  <si>
    <t>vložte údaje do zelených políček</t>
  </si>
  <si>
    <t>Vyměřovací základ</t>
  </si>
  <si>
    <t>podle zákona č. 187/2006 Sb.</t>
  </si>
  <si>
    <r>
      <t xml:space="preserve">Denní vyměřovací základ pro nemocenské (DVZ ) </t>
    </r>
    <r>
      <rPr>
        <sz val="12"/>
        <rFont val="Arial CE"/>
        <family val="0"/>
      </rPr>
      <t>neredukovaný</t>
    </r>
  </si>
  <si>
    <r>
      <t>Počet  kalendářních dnů pracovní neschopnosti</t>
    </r>
    <r>
      <rPr>
        <b/>
        <vertAlign val="superscript"/>
        <sz val="12"/>
        <rFont val="Arial CE"/>
        <family val="0"/>
      </rPr>
      <t>1)</t>
    </r>
  </si>
  <si>
    <r>
      <t>1)</t>
    </r>
    <r>
      <rPr>
        <i/>
        <sz val="12"/>
        <rFont val="Arial"/>
        <family val="2"/>
      </rPr>
      <t xml:space="preserve"> počet kalendářních dnů od 1. dne pracovní neschopnosti.</t>
    </r>
  </si>
  <si>
    <t xml:space="preserve">denní  = D   nebo měsíční = M  </t>
  </si>
  <si>
    <t>orientačně odpovídá průměrnému měsíčnímu příjmu cca</t>
  </si>
  <si>
    <t>DVZ je průměr započitatelných příjmů připadajících na jeden kalendářní den v tzv. rozhodném období, což je  doba zpravidla 12 kalendářních měsíců před měsícem, v němž vznikla dočasná pracovní neschopnost či jiná sociální událost.</t>
  </si>
  <si>
    <t>M</t>
  </si>
  <si>
    <r>
      <t xml:space="preserve">při vzniku dočasné pracovní neschopnosti (karantény) </t>
    </r>
    <r>
      <rPr>
        <b/>
        <sz val="12"/>
        <color indexed="10"/>
        <rFont val="Arial CE"/>
        <family val="0"/>
      </rPr>
      <t>v roce 2014</t>
    </r>
  </si>
  <si>
    <t>Nemocenské od 15. dne</t>
  </si>
  <si>
    <t>Počet kalendářních dnů nemocenského od 15. dne PN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</si>
</sst>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_K"/>
    <numFmt numFmtId="166" formatCode="#,###_K"/>
    <numFmt numFmtId="167" formatCode="#,##0_k%_K"/>
    <numFmt numFmtId="168" formatCode="mmmm\ yyyy"/>
    <numFmt numFmtId="169" formatCode="_k@"/>
    <numFmt numFmtId="170" formatCode="#,##0.00_K"/>
    <numFmt numFmtId="171" formatCode="#,##0.0_K"/>
    <numFmt numFmtId="172" formatCode="_-* #,##0\ &quot;Kč&quot;_K"/>
    <numFmt numFmtId="173" formatCode="#,##0\ &quot;Kč&quot;"/>
    <numFmt numFmtId="174" formatCode="#,##0.0\ &quot;Kč&quot;"/>
    <numFmt numFmtId="175" formatCode="_-* #,##0.0\ &quot;Kč&quot;_K"/>
    <numFmt numFmtId="176" formatCode="_-* #,##0.00\ &quot;Kč&quot;_K"/>
    <numFmt numFmtId="177" formatCode="#,##0.0"/>
    <numFmt numFmtId="178" formatCode="_-* #,##0\ &quot;Kč&quot;_K_K"/>
  </numFmts>
  <fonts count="53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i/>
      <sz val="12"/>
      <name val="Arial CE"/>
      <family val="0"/>
    </font>
    <font>
      <b/>
      <i/>
      <sz val="12"/>
      <color indexed="10"/>
      <name val="Arial CE"/>
      <family val="0"/>
    </font>
    <font>
      <i/>
      <sz val="12"/>
      <color indexed="10"/>
      <name val="Arial CE"/>
      <family val="0"/>
    </font>
    <font>
      <b/>
      <sz val="12"/>
      <color indexed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vertAlign val="superscript"/>
      <sz val="12"/>
      <name val="Arial CE"/>
      <family val="0"/>
    </font>
    <font>
      <i/>
      <vertAlign val="superscript"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 CE"/>
      <family val="0"/>
    </font>
    <font>
      <b/>
      <i/>
      <sz val="12"/>
      <color indexed="4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165" fontId="4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3" fontId="7" fillId="0" borderId="0" xfId="47" applyNumberFormat="1" applyFont="1" applyFill="1" applyBorder="1" applyAlignment="1" applyProtection="1">
      <alignment horizontal="center"/>
      <protection/>
    </xf>
    <xf numFmtId="9" fontId="7" fillId="0" borderId="0" xfId="50" applyFont="1" applyFill="1" applyBorder="1" applyAlignment="1" applyProtection="1">
      <alignment horizontal="center"/>
      <protection/>
    </xf>
    <xf numFmtId="165" fontId="8" fillId="0" borderId="0" xfId="47" applyFont="1" applyProtection="1">
      <alignment/>
      <protection/>
    </xf>
    <xf numFmtId="165" fontId="6" fillId="0" borderId="10" xfId="0" applyNumberFormat="1" applyFont="1" applyFill="1" applyBorder="1" applyAlignment="1" applyProtection="1">
      <alignment horizontal="left" vertical="center" indent="1"/>
      <protection/>
    </xf>
    <xf numFmtId="165" fontId="7" fillId="0" borderId="11" xfId="0" applyNumberFormat="1" applyFont="1" applyFill="1" applyBorder="1" applyAlignment="1" applyProtection="1">
      <alignment vertical="center"/>
      <protection/>
    </xf>
    <xf numFmtId="165" fontId="7" fillId="0" borderId="11" xfId="0" applyNumberFormat="1" applyFont="1" applyBorder="1" applyAlignment="1" applyProtection="1">
      <alignment vertical="center"/>
      <protection/>
    </xf>
    <xf numFmtId="165" fontId="7" fillId="0" borderId="11" xfId="0" applyNumberFormat="1" applyFont="1" applyBorder="1" applyAlignment="1" applyProtection="1">
      <alignment/>
      <protection/>
    </xf>
    <xf numFmtId="165" fontId="8" fillId="0" borderId="0" xfId="47" applyFont="1" applyBorder="1" applyProtection="1">
      <alignment/>
      <protection/>
    </xf>
    <xf numFmtId="165" fontId="7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9" fillId="0" borderId="12" xfId="0" applyNumberFormat="1" applyFont="1" applyBorder="1" applyAlignment="1" applyProtection="1">
      <alignment vertical="center"/>
      <protection/>
    </xf>
    <xf numFmtId="165" fontId="10" fillId="33" borderId="11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65" fontId="11" fillId="0" borderId="11" xfId="0" applyNumberFormat="1" applyFont="1" applyBorder="1" applyAlignment="1" applyProtection="1">
      <alignment horizontal="left"/>
      <protection/>
    </xf>
    <xf numFmtId="165" fontId="11" fillId="0" borderId="11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0" fontId="7" fillId="0" borderId="0" xfId="0" applyNumberFormat="1" applyFont="1" applyBorder="1" applyAlignment="1" applyProtection="1">
      <alignment horizontal="center"/>
      <protection/>
    </xf>
    <xf numFmtId="165" fontId="6" fillId="0" borderId="13" xfId="0" applyNumberFormat="1" applyFont="1" applyBorder="1" applyAlignment="1" applyProtection="1">
      <alignment vertical="center"/>
      <protection/>
    </xf>
    <xf numFmtId="165" fontId="6" fillId="0" borderId="14" xfId="0" applyNumberFormat="1" applyFont="1" applyBorder="1" applyAlignment="1" applyProtection="1">
      <alignment vertical="center"/>
      <protection/>
    </xf>
    <xf numFmtId="165" fontId="7" fillId="0" borderId="10" xfId="0" applyNumberFormat="1" applyFont="1" applyBorder="1" applyAlignment="1" applyProtection="1">
      <alignment/>
      <protection/>
    </xf>
    <xf numFmtId="172" fontId="7" fillId="0" borderId="15" xfId="0" applyNumberFormat="1" applyFont="1" applyBorder="1" applyAlignment="1" applyProtection="1">
      <alignment horizontal="right"/>
      <protection/>
    </xf>
    <xf numFmtId="170" fontId="8" fillId="0" borderId="0" xfId="47" applyNumberFormat="1" applyFont="1" applyProtection="1">
      <alignment/>
      <protection/>
    </xf>
    <xf numFmtId="165" fontId="8" fillId="0" borderId="16" xfId="47" applyFont="1" applyBorder="1" applyProtection="1">
      <alignment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 horizontal="right"/>
      <protection/>
    </xf>
    <xf numFmtId="165" fontId="7" fillId="0" borderId="0" xfId="0" applyNumberFormat="1" applyFont="1" applyBorder="1" applyAlignment="1" applyProtection="1">
      <alignment horizontal="left"/>
      <protection/>
    </xf>
    <xf numFmtId="171" fontId="8" fillId="0" borderId="0" xfId="47" applyNumberFormat="1" applyFo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65" fontId="8" fillId="0" borderId="15" xfId="47" applyFont="1" applyBorder="1" applyProtection="1">
      <alignment/>
      <protection/>
    </xf>
    <xf numFmtId="165" fontId="7" fillId="0" borderId="16" xfId="47" applyFont="1" applyFill="1" applyBorder="1" applyAlignment="1" applyProtection="1">
      <alignment horizontal="center"/>
      <protection/>
    </xf>
    <xf numFmtId="165" fontId="7" fillId="0" borderId="0" xfId="47" applyFont="1" applyFill="1" applyBorder="1" applyAlignment="1" applyProtection="1">
      <alignment horizontal="center"/>
      <protection/>
    </xf>
    <xf numFmtId="165" fontId="6" fillId="34" borderId="13" xfId="0" applyNumberFormat="1" applyFont="1" applyFill="1" applyBorder="1" applyAlignment="1" applyProtection="1">
      <alignment horizontal="left" vertical="center" indent="1"/>
      <protection/>
    </xf>
    <xf numFmtId="165" fontId="6" fillId="34" borderId="14" xfId="0" applyNumberFormat="1" applyFont="1" applyFill="1" applyBorder="1" applyAlignment="1" applyProtection="1">
      <alignment horizontal="left" vertical="center"/>
      <protection/>
    </xf>
    <xf numFmtId="165" fontId="7" fillId="34" borderId="14" xfId="0" applyNumberFormat="1" applyFont="1" applyFill="1" applyBorder="1" applyAlignment="1" applyProtection="1">
      <alignment vertical="center"/>
      <protection/>
    </xf>
    <xf numFmtId="165" fontId="6" fillId="35" borderId="17" xfId="0" applyNumberFormat="1" applyFont="1" applyFill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right"/>
      <protection/>
    </xf>
    <xf numFmtId="44" fontId="6" fillId="35" borderId="17" xfId="0" applyNumberFormat="1" applyFont="1" applyFill="1" applyBorder="1" applyAlignment="1" applyProtection="1">
      <alignment horizontal="center" vertical="center"/>
      <protection locked="0"/>
    </xf>
    <xf numFmtId="42" fontId="9" fillId="0" borderId="18" xfId="0" applyNumberFormat="1" applyFont="1" applyBorder="1" applyAlignment="1" applyProtection="1">
      <alignment vertical="center"/>
      <protection/>
    </xf>
    <xf numFmtId="172" fontId="6" fillId="34" borderId="19" xfId="0" applyNumberFormat="1" applyFont="1" applyFill="1" applyBorder="1" applyAlignment="1" applyProtection="1">
      <alignment horizontal="right" vertical="center"/>
      <protection/>
    </xf>
    <xf numFmtId="165" fontId="10" fillId="33" borderId="10" xfId="0" applyNumberFormat="1" applyFont="1" applyFill="1" applyBorder="1" applyAlignment="1" applyProtection="1">
      <alignment horizontal="left" vertical="center"/>
      <protection/>
    </xf>
    <xf numFmtId="165" fontId="7" fillId="0" borderId="10" xfId="0" applyNumberFormat="1" applyFont="1" applyBorder="1" applyAlignment="1" applyProtection="1">
      <alignment vertical="center"/>
      <protection/>
    </xf>
    <xf numFmtId="172" fontId="7" fillId="0" borderId="20" xfId="0" applyNumberFormat="1" applyFont="1" applyBorder="1" applyAlignment="1" applyProtection="1">
      <alignment horizontal="right" vertical="center"/>
      <protection/>
    </xf>
    <xf numFmtId="165" fontId="9" fillId="0" borderId="21" xfId="0" applyNumberFormat="1" applyFont="1" applyBorder="1" applyAlignment="1" applyProtection="1">
      <alignment horizontal="left" vertical="center" indent="1"/>
      <protection/>
    </xf>
    <xf numFmtId="3" fontId="6" fillId="35" borderId="17" xfId="0" applyNumberFormat="1" applyFont="1" applyFill="1" applyBorder="1" applyAlignment="1" applyProtection="1">
      <alignment horizontal="center" vertical="center"/>
      <protection locked="0"/>
    </xf>
    <xf numFmtId="165" fontId="10" fillId="33" borderId="20" xfId="0" applyNumberFormat="1" applyFont="1" applyFill="1" applyBorder="1" applyAlignment="1" applyProtection="1">
      <alignment horizontal="center" vertical="center"/>
      <protection/>
    </xf>
    <xf numFmtId="164" fontId="7" fillId="0" borderId="11" xfId="0" applyNumberFormat="1" applyFont="1" applyBorder="1" applyAlignment="1" applyProtection="1">
      <alignment vertical="center"/>
      <protection/>
    </xf>
    <xf numFmtId="165" fontId="6" fillId="0" borderId="19" xfId="0" applyNumberFormat="1" applyFont="1" applyBorder="1" applyAlignment="1" applyProtection="1">
      <alignment horizontal="center" vertical="center"/>
      <protection/>
    </xf>
    <xf numFmtId="165" fontId="7" fillId="0" borderId="11" xfId="0" applyNumberFormat="1" applyFont="1" applyBorder="1" applyAlignment="1" applyProtection="1">
      <alignment horizontal="left" vertical="center"/>
      <protection/>
    </xf>
    <xf numFmtId="165" fontId="7" fillId="0" borderId="16" xfId="0" applyNumberFormat="1" applyFont="1" applyBorder="1" applyAlignment="1" applyProtection="1">
      <alignment horizontal="right"/>
      <protection/>
    </xf>
    <xf numFmtId="9" fontId="7" fillId="0" borderId="0" xfId="0" applyNumberFormat="1" applyFont="1" applyBorder="1" applyAlignment="1" applyProtection="1">
      <alignment horizontal="left"/>
      <protection/>
    </xf>
    <xf numFmtId="165" fontId="6" fillId="0" borderId="16" xfId="0" applyNumberFormat="1" applyFont="1" applyBorder="1" applyAlignment="1" applyProtection="1">
      <alignment horizontal="left" vertical="center" indent="1"/>
      <protection/>
    </xf>
    <xf numFmtId="165" fontId="7" fillId="0" borderId="0" xfId="0" applyNumberFormat="1" applyFont="1" applyBorder="1" applyAlignment="1" applyProtection="1">
      <alignment vertical="center"/>
      <protection/>
    </xf>
    <xf numFmtId="44" fontId="6" fillId="0" borderId="22" xfId="0" applyNumberFormat="1" applyFont="1" applyFill="1" applyBorder="1" applyAlignment="1" applyProtection="1">
      <alignment horizontal="center" vertical="center"/>
      <protection/>
    </xf>
    <xf numFmtId="165" fontId="7" fillId="0" borderId="12" xfId="0" applyNumberFormat="1" applyFont="1" applyFill="1" applyBorder="1" applyAlignment="1" applyProtection="1">
      <alignment vertical="center"/>
      <protection/>
    </xf>
    <xf numFmtId="165" fontId="7" fillId="0" borderId="12" xfId="0" applyNumberFormat="1" applyFont="1" applyBorder="1" applyAlignment="1" applyProtection="1">
      <alignment/>
      <protection/>
    </xf>
    <xf numFmtId="9" fontId="7" fillId="0" borderId="11" xfId="0" applyNumberFormat="1" applyFont="1" applyBorder="1" applyAlignment="1" applyProtection="1">
      <alignment horizontal="right" vertical="center"/>
      <protection/>
    </xf>
    <xf numFmtId="165" fontId="8" fillId="0" borderId="14" xfId="47" applyFont="1" applyBorder="1" applyProtection="1">
      <alignment/>
      <protection/>
    </xf>
    <xf numFmtId="164" fontId="7" fillId="34" borderId="14" xfId="0" applyNumberFormat="1" applyFont="1" applyFill="1" applyBorder="1" applyAlignment="1" applyProtection="1">
      <alignment vertical="center"/>
      <protection/>
    </xf>
    <xf numFmtId="165" fontId="7" fillId="0" borderId="12" xfId="0" applyNumberFormat="1" applyFont="1" applyFill="1" applyBorder="1" applyAlignment="1" applyProtection="1">
      <alignment horizontal="right" vertical="center"/>
      <protection/>
    </xf>
    <xf numFmtId="165" fontId="6" fillId="0" borderId="21" xfId="0" applyNumberFormat="1" applyFont="1" applyFill="1" applyBorder="1" applyAlignment="1" applyProtection="1">
      <alignment horizontal="left" vertical="center" indent="1"/>
      <protection/>
    </xf>
    <xf numFmtId="165" fontId="18" fillId="0" borderId="0" xfId="0" applyNumberFormat="1" applyFont="1" applyAlignment="1" applyProtection="1">
      <alignment horizontal="left" wrapText="1"/>
      <protection/>
    </xf>
    <xf numFmtId="165" fontId="16" fillId="0" borderId="11" xfId="0" applyNumberFormat="1" applyFont="1" applyBorder="1" applyAlignment="1" applyProtection="1">
      <alignment horizontal="left" vertical="center" wrapText="1"/>
      <protection/>
    </xf>
    <xf numFmtId="165" fontId="17" fillId="0" borderId="11" xfId="0" applyNumberFormat="1" applyFont="1" applyBorder="1" applyAlignment="1" applyProtection="1">
      <alignment horizontal="left" vertical="center" wrapText="1"/>
      <protection/>
    </xf>
    <xf numFmtId="165" fontId="5" fillId="0" borderId="0" xfId="0" applyNumberFormat="1" applyFont="1" applyAlignment="1" applyProtection="1">
      <alignment horizontal="center" vertical="center"/>
      <protection/>
    </xf>
    <xf numFmtId="165" fontId="6" fillId="0" borderId="0" xfId="0" applyNumberFormat="1" applyFont="1" applyAlignment="1" applyProtection="1">
      <alignment horizontal="center" vertical="center"/>
      <protection/>
    </xf>
    <xf numFmtId="165" fontId="19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5" fontId="7" fillId="0" borderId="14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B_TR10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tabSelected="1" zoomScalePageLayoutView="0" workbookViewId="0" topLeftCell="A1">
      <selection activeCell="K12" sqref="K12"/>
    </sheetView>
  </sheetViews>
  <sheetFormatPr defaultColWidth="12.625" defaultRowHeight="12.75"/>
  <cols>
    <col min="1" max="1" width="8.75390625" style="3" customWidth="1"/>
    <col min="2" max="2" width="13.75390625" style="3" customWidth="1"/>
    <col min="3" max="3" width="5.75390625" style="3" customWidth="1"/>
    <col min="4" max="4" width="13.75390625" style="3" customWidth="1"/>
    <col min="5" max="5" width="16.75390625" style="3" customWidth="1"/>
    <col min="6" max="6" width="6.75390625" style="3" customWidth="1"/>
    <col min="7" max="7" width="13.75390625" style="3" customWidth="1"/>
    <col min="8" max="8" width="18.75390625" style="3" customWidth="1"/>
    <col min="9" max="16384" width="12.625" style="3" customWidth="1"/>
  </cols>
  <sheetData>
    <row r="1" spans="1:8" ht="21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15.75" customHeight="1">
      <c r="A2" s="68" t="s">
        <v>13</v>
      </c>
      <c r="B2" s="68"/>
      <c r="C2" s="68"/>
      <c r="D2" s="68"/>
      <c r="E2" s="68"/>
      <c r="F2" s="68"/>
      <c r="G2" s="68"/>
      <c r="H2" s="68"/>
    </row>
    <row r="3" spans="1:8" ht="18.75" customHeight="1">
      <c r="A3" s="66" t="s">
        <v>21</v>
      </c>
      <c r="B3" s="66"/>
      <c r="C3" s="66"/>
      <c r="D3" s="66"/>
      <c r="E3" s="66"/>
      <c r="F3" s="66"/>
      <c r="G3" s="66"/>
      <c r="H3" s="66"/>
    </row>
    <row r="4" spans="1:8" ht="21" customHeight="1" thickBot="1">
      <c r="A4" s="67" t="s">
        <v>11</v>
      </c>
      <c r="B4" s="67"/>
      <c r="C4" s="67"/>
      <c r="D4" s="67"/>
      <c r="E4" s="67"/>
      <c r="F4" s="67"/>
      <c r="G4" s="67"/>
      <c r="H4" s="67"/>
    </row>
    <row r="5" spans="1:10" ht="19.5" customHeight="1" thickBot="1">
      <c r="A5" s="4" t="s">
        <v>15</v>
      </c>
      <c r="B5" s="5"/>
      <c r="C5" s="5"/>
      <c r="D5" s="5"/>
      <c r="E5" s="5"/>
      <c r="F5" s="6"/>
      <c r="G5" s="47">
        <f>MIN(MAX(0,ROUND(H5,0)),380-14)</f>
        <v>22</v>
      </c>
      <c r="H5" s="45">
        <v>22</v>
      </c>
      <c r="I5" s="8"/>
      <c r="J5" s="8"/>
    </row>
    <row r="6" spans="1:10" ht="19.5" customHeight="1" thickBot="1">
      <c r="A6" s="61" t="s">
        <v>12</v>
      </c>
      <c r="B6" s="55"/>
      <c r="C6" s="55"/>
      <c r="D6" s="55"/>
      <c r="E6" s="60" t="s">
        <v>17</v>
      </c>
      <c r="F6" s="36" t="s">
        <v>20</v>
      </c>
      <c r="G6" s="56"/>
      <c r="H6" s="38">
        <v>28000</v>
      </c>
      <c r="I6" s="8"/>
      <c r="J6" s="8"/>
    </row>
    <row r="7" spans="1:10" ht="19.5" customHeight="1">
      <c r="A7" s="52" t="s">
        <v>14</v>
      </c>
      <c r="B7" s="53"/>
      <c r="C7" s="53"/>
      <c r="D7" s="53"/>
      <c r="E7" s="17"/>
      <c r="F7" s="53"/>
      <c r="G7" s="9"/>
      <c r="H7" s="54">
        <f>ROUND(IF(F6="D",H6,H6*12/365),2)</f>
        <v>920.55</v>
      </c>
      <c r="I7" s="10"/>
      <c r="J7" s="11"/>
    </row>
    <row r="8" spans="1:10" ht="15.75" customHeight="1" thickBot="1">
      <c r="A8" s="44" t="s">
        <v>18</v>
      </c>
      <c r="B8" s="12"/>
      <c r="C8" s="12"/>
      <c r="D8" s="12"/>
      <c r="E8" s="12"/>
      <c r="F8" s="12"/>
      <c r="G8" s="12"/>
      <c r="H8" s="39">
        <f>H7*365/12</f>
        <v>28000.0625</v>
      </c>
      <c r="I8" s="8"/>
      <c r="J8" s="8"/>
    </row>
    <row r="9" ht="4.5" customHeight="1" thickBot="1"/>
    <row r="10" spans="1:8" s="14" customFormat="1" ht="19.5" customHeight="1" thickBot="1">
      <c r="A10" s="41" t="s">
        <v>1</v>
      </c>
      <c r="B10" s="13"/>
      <c r="C10" s="13"/>
      <c r="D10" s="13"/>
      <c r="E10" s="13"/>
      <c r="F10" s="13"/>
      <c r="G10" s="13"/>
      <c r="H10" s="46">
        <f>MIN($G$5,14)</f>
        <v>14</v>
      </c>
    </row>
    <row r="11" spans="1:9" s="17" customFormat="1" ht="4.5" customHeight="1" thickBot="1">
      <c r="A11" s="15"/>
      <c r="B11" s="16"/>
      <c r="C11" s="16"/>
      <c r="D11" s="16"/>
      <c r="E11" s="16"/>
      <c r="F11" s="16"/>
      <c r="G11" s="16"/>
      <c r="H11" s="16"/>
      <c r="I11" s="18"/>
    </row>
    <row r="12" spans="1:8" ht="19.5" customHeight="1" thickBot="1">
      <c r="A12" s="19" t="s">
        <v>23</v>
      </c>
      <c r="B12" s="20"/>
      <c r="C12" s="20"/>
      <c r="D12" s="20"/>
      <c r="E12" s="20"/>
      <c r="F12" s="20"/>
      <c r="G12" s="58"/>
      <c r="H12" s="48">
        <f>MAX($G$5-14,0)</f>
        <v>8</v>
      </c>
    </row>
    <row r="13" spans="1:9" ht="15.75" customHeight="1">
      <c r="A13" s="21" t="s">
        <v>2</v>
      </c>
      <c r="B13" s="7"/>
      <c r="C13" s="7"/>
      <c r="D13" s="7"/>
      <c r="E13" s="7"/>
      <c r="F13" s="7"/>
      <c r="G13" s="7"/>
      <c r="H13" s="22"/>
      <c r="I13" s="23"/>
    </row>
    <row r="14" spans="1:8" ht="15.75" customHeight="1">
      <c r="A14" s="24"/>
      <c r="B14" s="8"/>
      <c r="C14" s="25" t="s">
        <v>6</v>
      </c>
      <c r="D14" s="26">
        <v>865</v>
      </c>
      <c r="E14" s="17" t="s">
        <v>3</v>
      </c>
      <c r="F14" s="51">
        <v>0.9</v>
      </c>
      <c r="G14" s="17" t="s">
        <v>4</v>
      </c>
      <c r="H14" s="37">
        <f>ROUND(F14*MIN($H$7,D14),2)</f>
        <v>778.5</v>
      </c>
    </row>
    <row r="15" spans="1:8" ht="15.75" customHeight="1">
      <c r="A15" s="50" t="s">
        <v>5</v>
      </c>
      <c r="B15" s="26">
        <f>+D14</f>
        <v>865</v>
      </c>
      <c r="C15" s="29" t="s">
        <v>6</v>
      </c>
      <c r="D15" s="26">
        <v>1298</v>
      </c>
      <c r="E15" s="17" t="s">
        <v>3</v>
      </c>
      <c r="F15" s="51">
        <v>0.6</v>
      </c>
      <c r="G15" s="17" t="s">
        <v>4</v>
      </c>
      <c r="H15" s="37">
        <f>ROUND(F15*IF($H$7&gt;B15,MIN($H$7,B16)-B15,0),2)</f>
        <v>33.33</v>
      </c>
    </row>
    <row r="16" spans="1:9" ht="15.75" customHeight="1">
      <c r="A16" s="50" t="s">
        <v>5</v>
      </c>
      <c r="B16" s="26">
        <f>+D15</f>
        <v>1298</v>
      </c>
      <c r="C16" s="17" t="s">
        <v>7</v>
      </c>
      <c r="D16" s="26">
        <v>2595</v>
      </c>
      <c r="E16" s="17" t="s">
        <v>3</v>
      </c>
      <c r="F16" s="51">
        <v>0.3</v>
      </c>
      <c r="G16" s="17" t="s">
        <v>4</v>
      </c>
      <c r="H16" s="37">
        <f>ROUND(F16*IF($H$7&gt;B16,MIN($H$7,B17)-B16,0),2)</f>
        <v>0</v>
      </c>
      <c r="I16" s="28"/>
    </row>
    <row r="17" spans="1:8" ht="15.75" customHeight="1">
      <c r="A17" s="50" t="s">
        <v>5</v>
      </c>
      <c r="B17" s="26">
        <f>+D16</f>
        <v>2595</v>
      </c>
      <c r="C17" s="27" t="s">
        <v>8</v>
      </c>
      <c r="D17" s="8"/>
      <c r="E17" s="8"/>
      <c r="F17" s="9"/>
      <c r="G17" s="8"/>
      <c r="H17" s="30"/>
    </row>
    <row r="18" spans="1:8" ht="15.75" customHeight="1" thickBot="1">
      <c r="A18" s="31"/>
      <c r="B18" s="1"/>
      <c r="C18" s="32"/>
      <c r="D18" s="2"/>
      <c r="E18" s="9"/>
      <c r="F18" s="9" t="s">
        <v>9</v>
      </c>
      <c r="G18" s="17"/>
      <c r="H18" s="22">
        <f>ROUNDUP(+H14+H15+H16,0)</f>
        <v>812</v>
      </c>
    </row>
    <row r="19" spans="1:8" ht="21" customHeight="1" thickBot="1">
      <c r="A19" s="42" t="s">
        <v>22</v>
      </c>
      <c r="B19" s="6"/>
      <c r="C19" s="5"/>
      <c r="D19" s="57">
        <v>0.6</v>
      </c>
      <c r="E19" s="49" t="str">
        <f>"z  "&amp;TEXT($H$18,"# ###")</f>
        <v>z  812</v>
      </c>
      <c r="F19" s="69" t="str">
        <f>"tj. "&amp;CEILING($H$18*$D$19,1)&amp;" x "&amp;H12&amp;G20</f>
        <v>tj. 488 x 8 dnů =</v>
      </c>
      <c r="G19" s="69"/>
      <c r="H19" s="43">
        <f>CEILING($H$18*$D$19,1)*H12</f>
        <v>3904</v>
      </c>
    </row>
    <row r="20" spans="1:9" ht="24.75" customHeight="1" thickBot="1">
      <c r="A20" s="33"/>
      <c r="B20" s="34" t="s">
        <v>10</v>
      </c>
      <c r="C20" s="34"/>
      <c r="D20" s="34"/>
      <c r="E20" s="35"/>
      <c r="F20" s="35"/>
      <c r="G20" s="59" t="str">
        <f>IF(H12=1," den =",IF(AND(H12&lt;5,H12&gt;0)," dny ="," dnů ="))</f>
        <v> dnů =</v>
      </c>
      <c r="H20" s="40">
        <f>H19</f>
        <v>3904</v>
      </c>
      <c r="I20" s="28"/>
    </row>
    <row r="21" spans="1:9" ht="24.75" customHeight="1">
      <c r="A21" s="63" t="s">
        <v>16</v>
      </c>
      <c r="B21" s="64"/>
      <c r="C21" s="64"/>
      <c r="D21" s="64"/>
      <c r="E21" s="64"/>
      <c r="F21" s="64"/>
      <c r="G21" s="64"/>
      <c r="H21" s="64"/>
      <c r="I21" s="14"/>
    </row>
    <row r="22" spans="1:8" ht="52.5" customHeight="1">
      <c r="A22" s="62" t="s">
        <v>19</v>
      </c>
      <c r="B22" s="62"/>
      <c r="C22" s="62"/>
      <c r="D22" s="62"/>
      <c r="E22" s="62"/>
      <c r="F22" s="62"/>
      <c r="G22" s="62"/>
      <c r="H22" s="62"/>
    </row>
    <row r="25" spans="2:4" ht="15.75">
      <c r="B25" s="26"/>
      <c r="D25" s="26"/>
    </row>
  </sheetData>
  <sheetProtection password="CC23" sheet="1"/>
  <mergeCells count="7">
    <mergeCell ref="A22:H22"/>
    <mergeCell ref="A21:H21"/>
    <mergeCell ref="A1:H1"/>
    <mergeCell ref="A3:H3"/>
    <mergeCell ref="A4:H4"/>
    <mergeCell ref="A2:H2"/>
    <mergeCell ref="F19:G19"/>
  </mergeCells>
  <printOptions horizontalCentered="1"/>
  <pageMargins left="0.3937007874015748" right="0.3937007874015748" top="0.54" bottom="0.3937007874015748" header="0" footer="0.1968503937007874"/>
  <pageSetup blackAndWhite="1" horizontalDpi="600" verticalDpi="600" orientation="landscape" paperSize="9" scale="120" r:id="rId1"/>
  <headerFooter alignWithMargins="0">
    <oddFooter>&amp;L&amp;"Times New Roman CE,Obyčejné"&amp;8MPSV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subject/>
  <dc:creator>MPSV - 323 - pb -</dc:creator>
  <cp:keywords/>
  <dc:description/>
  <cp:lastModifiedBy>Skývová Daniela Ing (MPSV)</cp:lastModifiedBy>
  <cp:lastPrinted>2012-09-21T08:00:59Z</cp:lastPrinted>
  <dcterms:created xsi:type="dcterms:W3CDTF">1998-09-24T06:59:17Z</dcterms:created>
  <dcterms:modified xsi:type="dcterms:W3CDTF">2013-09-12T10:16:23Z</dcterms:modified>
  <cp:category/>
  <cp:version/>
  <cp:contentType/>
  <cp:contentStatus/>
</cp:coreProperties>
</file>